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evertonmoraes/Downloads/"/>
    </mc:Choice>
  </mc:AlternateContent>
  <xr:revisionPtr revIDLastSave="0" documentId="13_ncr:1_{58B7E6D9-74DF-CB43-BB8D-D61A1C462EEA}" xr6:coauthVersionLast="45" xr6:coauthVersionMax="45" xr10:uidLastSave="{00000000-0000-0000-0000-000000000000}"/>
  <workbookProtection workbookAlgorithmName="SHA-512" workbookHashValue="PMB/uWRSP2yWpjEzDFXmP11wm/nU+rl1SpKcanGlENEjEG93i9ap57cWexakVt2O2Ghfk6xaOiGOPy2rs5hgFg==" workbookSaltValue="xhoE84f4bl3wixYoltVE1Q==" workbookSpinCount="100000" lockStructure="1"/>
  <bookViews>
    <workbookView showSheetTabs="0" xWindow="0" yWindow="460" windowWidth="28800" windowHeight="16500" xr2:uid="{00000000-000D-0000-FFFF-FFFF00000000}"/>
  </bookViews>
  <sheets>
    <sheet name="Dimensionament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2" l="1"/>
  <c r="D11" i="2"/>
  <c r="D10" i="2"/>
  <c r="D9" i="2"/>
  <c r="D8" i="2"/>
  <c r="D7" i="2"/>
  <c r="M7" i="2" l="1"/>
  <c r="C8" i="2" l="1"/>
  <c r="M10" i="2" s="1"/>
  <c r="C10" i="2"/>
</calcChain>
</file>

<file path=xl/sharedStrings.xml><?xml version="1.0" encoding="utf-8"?>
<sst xmlns="http://schemas.openxmlformats.org/spreadsheetml/2006/main" count="23" uniqueCount="21">
  <si>
    <t>Trifásico</t>
  </si>
  <si>
    <t>Qual sistema:</t>
  </si>
  <si>
    <t>Potência da carga:</t>
  </si>
  <si>
    <t>Tensão Elétrcia:</t>
  </si>
  <si>
    <t>W</t>
  </si>
  <si>
    <t>Material do condutor:</t>
  </si>
  <si>
    <t>Cobre</t>
  </si>
  <si>
    <t>Alumínio</t>
  </si>
  <si>
    <t>Queda de tensão:</t>
  </si>
  <si>
    <t>V</t>
  </si>
  <si>
    <t>Seção do condutor em mm2 (calculada)</t>
  </si>
  <si>
    <t>Comprimento do cabo:</t>
  </si>
  <si>
    <t>m</t>
  </si>
  <si>
    <t>TABELA DE DIMENSIONAMENTO DE CONDUTOR EM FUNÇÃO DA QUEDA DE TENSÃO</t>
  </si>
  <si>
    <t>BAIXE OUTROS MATERIAIS COMO ESTE NO LINK ABAIXO</t>
  </si>
  <si>
    <t>https://www.saladaeletrica.com.br/materiais-educativos/</t>
  </si>
  <si>
    <t>Cáclulo</t>
  </si>
  <si>
    <t>Aluminio</t>
  </si>
  <si>
    <t>Converões</t>
  </si>
  <si>
    <t>Seção do condutor em mm2 (comercial)</t>
  </si>
  <si>
    <t xml:space="preserve">*Condutores selecionados de acordo com tabela 36 da NBR 5410 — Capacidades de condução de corrente, em ampères, para os métodos de referência A1, A2, B1, B2, C e 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</si>
</sst>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6" formatCode="_-* #,##0.0000_-;\-* #,##0.0000_-;_-* &quot;-&quot;??_-;_-@_-"/>
    <numFmt numFmtId="167" formatCode="_-* #,##0.0000_-;\-* #,##0.0000_-;_-* &quot;-&quot;????_-;_-@_-"/>
  </numFmts>
  <fonts count="12">
    <font>
      <sz val="11"/>
      <color rgb="FF000000"/>
      <name val="Calibri"/>
    </font>
    <font>
      <sz val="11"/>
      <color rgb="FF000000"/>
      <name val="Calibri"/>
    </font>
    <font>
      <u/>
      <sz val="11"/>
      <color theme="10"/>
      <name val="Calibri"/>
    </font>
    <font>
      <sz val="11"/>
      <color rgb="FF000000"/>
      <name val="Montserrat Regular"/>
    </font>
    <font>
      <sz val="11"/>
      <color theme="0"/>
      <name val="Montserrat Regular"/>
    </font>
    <font>
      <sz val="11"/>
      <color rgb="FF2A7DE1"/>
      <name val="Montserrat Regular"/>
    </font>
    <font>
      <sz val="11"/>
      <color theme="1" tint="0.34998626667073579"/>
      <name val="Montserrat Regular"/>
    </font>
    <font>
      <sz val="11"/>
      <color rgb="FF000000"/>
      <name val="Calibri"/>
      <family val="2"/>
    </font>
    <font>
      <sz val="14"/>
      <color theme="0"/>
      <name val="Montserrat Regular"/>
    </font>
    <font>
      <sz val="18"/>
      <color theme="0"/>
      <name val="Montserrat Regular"/>
    </font>
    <font>
      <sz val="6"/>
      <color rgb="FF000000"/>
      <name val="Lato Regular"/>
    </font>
    <font>
      <sz val="6"/>
      <color rgb="FF000000"/>
      <name val="Montserrat Regular"/>
    </font>
  </fonts>
  <fills count="5">
    <fill>
      <patternFill patternType="none"/>
    </fill>
    <fill>
      <patternFill patternType="gray125"/>
    </fill>
    <fill>
      <patternFill patternType="solid">
        <fgColor rgb="FF2A7D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71D"/>
        <bgColor indexed="64"/>
      </patternFill>
    </fill>
  </fills>
  <borders count="2">
    <border>
      <left/>
      <right/>
      <top/>
      <bottom/>
      <diagonal/>
    </border>
    <border>
      <left style="thin">
        <color rgb="FF2A7DE1"/>
      </left>
      <right style="thin">
        <color rgb="FF2A7DE1"/>
      </right>
      <top style="thin">
        <color rgb="FF2A7DE1"/>
      </top>
      <bottom style="thin">
        <color rgb="FF2A7DE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164" fontId="3" fillId="2" borderId="0" xfId="2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left" vertical="center"/>
    </xf>
    <xf numFmtId="43" fontId="3" fillId="2" borderId="0" xfId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vertical="center" wrapText="1"/>
    </xf>
    <xf numFmtId="166" fontId="3" fillId="3" borderId="0" xfId="1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3" applyFill="1" applyBorder="1" applyAlignment="1">
      <alignment horizontal="center" vertical="center"/>
    </xf>
    <xf numFmtId="0" fontId="5" fillId="3" borderId="0" xfId="1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167" fontId="3" fillId="4" borderId="0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9" fontId="6" fillId="3" borderId="1" xfId="2" applyFont="1" applyFill="1" applyBorder="1" applyAlignment="1" applyProtection="1">
      <alignment horizontal="left" vertical="center"/>
      <protection locked="0"/>
    </xf>
  </cellXfs>
  <cellStyles count="4">
    <cellStyle name="Hiperlink" xfId="3" builtinId="8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2A7DE1"/>
      <color rgb="FFFF67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222808</xdr:colOff>
      <xdr:row>2</xdr:row>
      <xdr:rowOff>58152</xdr:rowOff>
    </xdr:from>
    <xdr:to>
      <xdr:col>6</xdr:col>
      <xdr:colOff>1396258</xdr:colOff>
      <xdr:row>2</xdr:row>
      <xdr:rowOff>519709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B1641944-4EEA-2242-BDB3-0AA3E048E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521" y="444351"/>
          <a:ext cx="1173450" cy="4615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saladaeletrica.com.br/materiais-educativ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D6D54-EACF-FE4D-8210-E40BF7D52BB3}">
  <sheetPr>
    <outlinePr showOutlineSymbols="0"/>
  </sheetPr>
  <dimension ref="A1:O42"/>
  <sheetViews>
    <sheetView showGridLines="0" showRowColHeaders="0" tabSelected="1" showOutlineSymbols="0" topLeftCell="E1" zoomScale="190" zoomScaleNormal="172" workbookViewId="0">
      <selection activeCell="I8" sqref="I8"/>
    </sheetView>
  </sheetViews>
  <sheetFormatPr baseColWidth="10" defaultRowHeight="15"/>
  <cols>
    <col min="1" max="4" width="0" style="5" hidden="1" customWidth="1"/>
    <col min="5" max="5" width="2" style="5" customWidth="1"/>
    <col min="6" max="6" width="4.1640625" style="5" customWidth="1"/>
    <col min="7" max="7" width="23" style="5" bestFit="1" customWidth="1"/>
    <col min="8" max="8" width="0.83203125" style="5" customWidth="1"/>
    <col min="9" max="9" width="11.5" style="5" customWidth="1"/>
    <col min="10" max="10" width="6" style="5" customWidth="1"/>
    <col min="11" max="12" width="3.5" style="5" customWidth="1"/>
    <col min="13" max="13" width="38.83203125" style="5" bestFit="1" customWidth="1"/>
    <col min="14" max="14" width="2.6640625" style="5" customWidth="1"/>
    <col min="15" max="15" width="4.1640625" style="5" customWidth="1"/>
    <col min="16" max="16384" width="10.83203125" style="5"/>
  </cols>
  <sheetData>
    <row r="1" spans="1:15" ht="8" customHeight="1"/>
    <row r="2" spans="1:15"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48" customHeight="1">
      <c r="F3" s="1"/>
      <c r="G3" s="10"/>
      <c r="H3" s="9" t="s">
        <v>13</v>
      </c>
      <c r="I3" s="9"/>
      <c r="J3" s="9"/>
      <c r="K3" s="9"/>
      <c r="L3" s="9"/>
      <c r="M3" s="9"/>
      <c r="N3" s="9"/>
      <c r="O3" s="1"/>
    </row>
    <row r="4" spans="1:15"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F5" s="1"/>
      <c r="G5" s="3"/>
      <c r="H5" s="3"/>
      <c r="I5" s="1"/>
      <c r="J5" s="7"/>
      <c r="K5" s="1"/>
      <c r="L5" s="8"/>
      <c r="M5" s="8"/>
      <c r="N5" s="8"/>
      <c r="O5" s="1"/>
    </row>
    <row r="6" spans="1:15">
      <c r="A6" s="17" t="s">
        <v>6</v>
      </c>
      <c r="B6" s="17" t="s">
        <v>7</v>
      </c>
      <c r="C6" s="17" t="s">
        <v>16</v>
      </c>
      <c r="D6" s="17" t="s">
        <v>18</v>
      </c>
      <c r="F6" s="1"/>
      <c r="G6" s="4" t="s">
        <v>1</v>
      </c>
      <c r="H6" s="4"/>
      <c r="I6" s="23" t="s">
        <v>0</v>
      </c>
      <c r="J6" s="1"/>
      <c r="K6" s="1"/>
      <c r="L6" s="8"/>
      <c r="M6" s="4" t="s">
        <v>10</v>
      </c>
      <c r="N6" s="12"/>
      <c r="O6" s="1"/>
    </row>
    <row r="7" spans="1:15">
      <c r="A7" s="18">
        <v>0.5</v>
      </c>
      <c r="B7" s="18">
        <v>16</v>
      </c>
      <c r="C7" s="17" t="s">
        <v>6</v>
      </c>
      <c r="D7" s="11">
        <f>IF(I6="Trifásico",SQRT(3),IF(I6="Monofásico",2,""))</f>
        <v>1.7320508075688772</v>
      </c>
      <c r="F7" s="1"/>
      <c r="G7" s="4" t="s">
        <v>2</v>
      </c>
      <c r="H7" s="4"/>
      <c r="I7" s="23">
        <v>500</v>
      </c>
      <c r="J7" s="23" t="s">
        <v>4</v>
      </c>
      <c r="K7" s="1"/>
      <c r="L7" s="8"/>
      <c r="M7" s="16">
        <f>ROUND(D7*D10*(1/(D11*(I8*D9)^2))*(I7*D8)*(I11*D12),2)</f>
        <v>15.48</v>
      </c>
      <c r="N7" s="8"/>
      <c r="O7" s="1"/>
    </row>
    <row r="8" spans="1:15">
      <c r="A8" s="18">
        <v>0.75</v>
      </c>
      <c r="B8" s="18">
        <v>25</v>
      </c>
      <c r="C8" s="20">
        <f>IF(M7&lt;=A7,A7,IF(M7&lt;=A8,A8,IF(M7&lt;=A9,A9,IF(M7&lt;=A10,A10,IF(M7&lt;=A11,A11,IF(M7&lt;=A12,A12,IF(M7&lt;=A13,A13,IF(M7&lt;=A14,A14,IF(M7&lt;=A15,A15,IF(M7&lt;=A16,A16,IF(M7&lt;=A17,A17,IF(M7&lt;=A18,A18,IF(M7&lt;=A19,A19,IF(M7&lt;=A20,A20,IF(M7&lt;=A21,A21,IF(M7&lt;=A22,A22,IF(M7&lt;=A23,A23,IF(M7&lt;=A24,A24,IF(M7&lt;=A25,A25,IF(M7&lt;=A26,A26,IF(M7&lt;=A27,A27,IF(M7&lt;=A28,A28,IF(M7&lt;=A29,A29,IF(M7&lt;=A30,A30,"Verificar, cabo acima de 1000mm2"))))))))))))))))))))))))</f>
        <v>16</v>
      </c>
      <c r="D8" s="11">
        <f>IF(J7="w",1,IF(J7="kW",1000,IF(J7="cv",736,IF(J7="hp",746,""))))</f>
        <v>1</v>
      </c>
      <c r="F8" s="1"/>
      <c r="G8" s="4" t="s">
        <v>3</v>
      </c>
      <c r="H8" s="4"/>
      <c r="I8" s="23">
        <v>220</v>
      </c>
      <c r="J8" s="23" t="s">
        <v>9</v>
      </c>
      <c r="K8" s="1"/>
      <c r="L8" s="8"/>
      <c r="M8" s="8"/>
      <c r="N8" s="8"/>
      <c r="O8" s="1"/>
    </row>
    <row r="9" spans="1:15">
      <c r="A9" s="18">
        <v>1</v>
      </c>
      <c r="B9" s="18">
        <v>35</v>
      </c>
      <c r="C9" s="17" t="s">
        <v>17</v>
      </c>
      <c r="D9" s="11">
        <f>IF(J8="V",1,IF(J8="kV",1000,""))</f>
        <v>1</v>
      </c>
      <c r="F9" s="1"/>
      <c r="G9" s="4" t="s">
        <v>5</v>
      </c>
      <c r="H9" s="1"/>
      <c r="I9" s="23" t="s">
        <v>6</v>
      </c>
      <c r="J9" s="1"/>
      <c r="K9" s="1"/>
      <c r="L9" s="8"/>
      <c r="M9" s="4" t="s">
        <v>19</v>
      </c>
      <c r="N9" s="8"/>
      <c r="O9" s="1"/>
    </row>
    <row r="10" spans="1:15">
      <c r="A10" s="18">
        <v>1.5</v>
      </c>
      <c r="B10" s="18">
        <v>50</v>
      </c>
      <c r="C10" s="5">
        <f>IF(M7&lt;=B7,B7,IF(M7&lt;=B8,B8,IF(M7&lt;=B9,B9,IF(M7&lt;=B10,B10,IF(M7&lt;=B11,B11,IF(M7&lt;=B12,B12,IF(M7&lt;=B13,B13,IF(M7&lt;=B14,B14,IF(M7&lt;=B15,B15,IF(M7&lt;=B16,B16,IF(M7&lt;=B17,B17,IF(M7&lt;=B18,B18,IF(M7&lt;=B19,B19,IF(M7&lt;=B20,B20,IF(M7&lt;=B21,B21,IF(M7&lt;=B22,B22,IF(M7&lt;=B23,B23,IF(M7&lt;=B24,B24,IF(M7&lt;=B25,B25,IF(M7&lt;=B26,B26,IF(M7&lt;=B27,B27,IF(M7&lt;=B28,B28,IF(M7&lt;=B29,B29,IF(M7&lt;=B30,B30,"Verificar, cabo acima de 1000mm2"))))))))))))))))))))))))</f>
        <v>16</v>
      </c>
      <c r="D10" s="11">
        <f>IF(I9="Alumínio",0.0278,IF(I9="Cobre",0.0173))</f>
        <v>1.7299999999999999E-2</v>
      </c>
      <c r="F10" s="1"/>
      <c r="G10" s="4" t="s">
        <v>8</v>
      </c>
      <c r="H10" s="1"/>
      <c r="I10" s="24">
        <v>0.01</v>
      </c>
      <c r="J10" s="1"/>
      <c r="K10" s="6"/>
      <c r="L10" s="8"/>
      <c r="M10" s="16">
        <f>IF(I9="cobre",C8,IF(I9="Alumínio",C10,"Dados Incorretos"))</f>
        <v>16</v>
      </c>
      <c r="N10" s="8"/>
      <c r="O10" s="1"/>
    </row>
    <row r="11" spans="1:15">
      <c r="A11" s="18">
        <v>2.5</v>
      </c>
      <c r="B11" s="18">
        <v>70</v>
      </c>
      <c r="C11" s="18"/>
      <c r="D11" s="11">
        <f>I10</f>
        <v>0.01</v>
      </c>
      <c r="F11" s="1"/>
      <c r="G11" s="4" t="s">
        <v>11</v>
      </c>
      <c r="H11" s="1"/>
      <c r="I11" s="23">
        <v>500</v>
      </c>
      <c r="J11" s="23" t="s">
        <v>12</v>
      </c>
      <c r="K11" s="2"/>
      <c r="L11" s="8"/>
      <c r="M11" s="19"/>
      <c r="N11" s="8"/>
      <c r="O11" s="1"/>
    </row>
    <row r="12" spans="1:15">
      <c r="A12" s="18">
        <v>4</v>
      </c>
      <c r="B12" s="18">
        <v>95</v>
      </c>
      <c r="C12" s="18"/>
      <c r="D12" s="11">
        <f>IF(J11="m",1,IF(J11="km",1000))</f>
        <v>1</v>
      </c>
      <c r="F12" s="1"/>
      <c r="G12" s="1"/>
      <c r="H12" s="1"/>
      <c r="I12" s="1"/>
      <c r="J12" s="1"/>
      <c r="K12" s="2"/>
      <c r="L12" s="1"/>
      <c r="M12" s="1"/>
      <c r="N12" s="1"/>
      <c r="O12" s="1"/>
    </row>
    <row r="13" spans="1:15">
      <c r="A13" s="18">
        <v>6</v>
      </c>
      <c r="B13" s="18">
        <v>120</v>
      </c>
      <c r="C13" s="18"/>
      <c r="D13" s="18"/>
      <c r="F13" s="1"/>
      <c r="G13" s="13" t="s">
        <v>14</v>
      </c>
      <c r="H13" s="13"/>
      <c r="I13" s="13"/>
      <c r="J13" s="13"/>
      <c r="K13" s="13"/>
      <c r="L13" s="13"/>
      <c r="M13" s="13"/>
      <c r="N13" s="13"/>
      <c r="O13" s="1"/>
    </row>
    <row r="14" spans="1:15">
      <c r="A14" s="18">
        <v>10</v>
      </c>
      <c r="B14" s="18">
        <v>150</v>
      </c>
      <c r="C14" s="18"/>
      <c r="D14" s="18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8">
        <v>16</v>
      </c>
      <c r="B15" s="18">
        <v>185</v>
      </c>
      <c r="C15" s="18"/>
      <c r="D15" s="18"/>
      <c r="F15" s="1"/>
      <c r="G15" s="15" t="s">
        <v>15</v>
      </c>
      <c r="H15" s="14"/>
      <c r="I15" s="14"/>
      <c r="J15" s="14"/>
      <c r="K15" s="14"/>
      <c r="L15" s="14"/>
      <c r="M15" s="14"/>
      <c r="N15" s="14"/>
      <c r="O15" s="1"/>
    </row>
    <row r="16" spans="1:15">
      <c r="A16" s="18">
        <v>25</v>
      </c>
      <c r="B16" s="18">
        <v>240</v>
      </c>
      <c r="C16" s="18"/>
      <c r="D16" s="18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8">
        <v>35</v>
      </c>
      <c r="B17" s="18">
        <v>300</v>
      </c>
      <c r="C17" s="18"/>
      <c r="D17" s="18"/>
      <c r="F17" s="21" t="s">
        <v>20</v>
      </c>
      <c r="G17" s="22"/>
      <c r="H17" s="22"/>
      <c r="I17" s="22"/>
      <c r="J17" s="22"/>
      <c r="K17" s="22"/>
      <c r="L17" s="22"/>
      <c r="M17" s="22"/>
      <c r="N17" s="22"/>
      <c r="O17" s="22"/>
    </row>
    <row r="18" spans="1:15">
      <c r="A18" s="18">
        <v>50</v>
      </c>
      <c r="B18" s="18">
        <v>400</v>
      </c>
      <c r="C18" s="18"/>
      <c r="D18" s="18"/>
    </row>
    <row r="19" spans="1:15">
      <c r="A19" s="18">
        <v>70</v>
      </c>
      <c r="B19" s="18">
        <v>500</v>
      </c>
      <c r="C19" s="18"/>
      <c r="D19" s="18"/>
    </row>
    <row r="20" spans="1:15">
      <c r="A20" s="18">
        <v>95</v>
      </c>
      <c r="B20" s="18">
        <v>630</v>
      </c>
      <c r="C20" s="18"/>
      <c r="D20" s="18"/>
    </row>
    <row r="21" spans="1:15">
      <c r="A21" s="18">
        <v>120</v>
      </c>
      <c r="B21" s="18">
        <v>800</v>
      </c>
      <c r="C21" s="18"/>
      <c r="D21" s="18"/>
    </row>
    <row r="22" spans="1:15">
      <c r="A22" s="18">
        <v>150</v>
      </c>
      <c r="B22" s="18">
        <v>1000</v>
      </c>
      <c r="C22" s="18"/>
      <c r="D22" s="18"/>
    </row>
    <row r="23" spans="1:15">
      <c r="A23" s="18">
        <v>185</v>
      </c>
      <c r="B23" s="18"/>
      <c r="C23" s="18"/>
      <c r="D23" s="18"/>
    </row>
    <row r="24" spans="1:15">
      <c r="A24" s="18">
        <v>240</v>
      </c>
      <c r="B24" s="18"/>
      <c r="C24" s="18"/>
      <c r="D24" s="18"/>
    </row>
    <row r="25" spans="1:15">
      <c r="A25" s="18">
        <v>300</v>
      </c>
      <c r="B25" s="18"/>
      <c r="C25" s="18"/>
      <c r="D25" s="18"/>
    </row>
    <row r="26" spans="1:15">
      <c r="A26" s="18">
        <v>400</v>
      </c>
      <c r="B26" s="18"/>
      <c r="C26" s="18"/>
      <c r="D26" s="18"/>
    </row>
    <row r="27" spans="1:15">
      <c r="A27" s="18">
        <v>500</v>
      </c>
      <c r="B27" s="18"/>
      <c r="C27" s="18"/>
      <c r="D27" s="18"/>
    </row>
    <row r="28" spans="1:15">
      <c r="A28" s="18">
        <v>630</v>
      </c>
      <c r="B28" s="18"/>
      <c r="C28" s="18"/>
      <c r="D28" s="18"/>
    </row>
    <row r="29" spans="1:15">
      <c r="A29" s="18">
        <v>800</v>
      </c>
      <c r="B29" s="18"/>
      <c r="C29" s="18"/>
      <c r="D29" s="18"/>
    </row>
    <row r="30" spans="1:15">
      <c r="A30" s="18">
        <v>1000</v>
      </c>
      <c r="B30" s="18"/>
      <c r="C30" s="18"/>
      <c r="D30" s="18"/>
    </row>
    <row r="42" ht="6" customHeight="1"/>
  </sheetData>
  <sheetProtection algorithmName="SHA-512" hashValue="ysDmGuo9TBYmypjA2AQ4Eq4OTf5OApcZcWsGL/CL0Beah4ltGZxrth6FGCHBkLDtK2BZndxm5uPdks9oocpfEw==" saltValue="6jD29vFIg0IsDa30B8MLQQ==" spinCount="100000" sheet="1" objects="1" scenarios="1"/>
  <mergeCells count="4">
    <mergeCell ref="G13:N13"/>
    <mergeCell ref="G15:N15"/>
    <mergeCell ref="H3:N3"/>
    <mergeCell ref="F17:O17"/>
  </mergeCells>
  <dataValidations count="6">
    <dataValidation type="list" allowBlank="1" showInputMessage="1" showErrorMessage="1" sqref="I6" xr:uid="{606E3B43-38E2-6D40-8C16-BA5BAF7FA2BF}">
      <formula1>"Trifásico, Monofásico"</formula1>
    </dataValidation>
    <dataValidation type="list" allowBlank="1" showInputMessage="1" showErrorMessage="1" sqref="J7" xr:uid="{607EFAD6-3E57-F84A-AEFD-15D7B9A98228}">
      <formula1>"W, kW, cv, hp"</formula1>
    </dataValidation>
    <dataValidation type="list" allowBlank="1" showInputMessage="1" showErrorMessage="1" sqref="I9" xr:uid="{BB39502C-5F12-CB4F-B172-BE12BEE95208}">
      <formula1>"Cobre, Alumínio"</formula1>
    </dataValidation>
    <dataValidation type="list" allowBlank="1" showInputMessage="1" showErrorMessage="1" sqref="I10" xr:uid="{1BE24973-DF2C-ED48-8CCF-F4F905A7C37F}">
      <formula1>"1%,2%,3%,4%,5%,6%,7%"</formula1>
    </dataValidation>
    <dataValidation type="list" allowBlank="1" showInputMessage="1" showErrorMessage="1" sqref="J8" xr:uid="{315EDC62-D7C2-A548-9305-0FCAF2F6FDEA}">
      <formula1>"V,kV"</formula1>
    </dataValidation>
    <dataValidation type="list" allowBlank="1" showInputMessage="1" showErrorMessage="1" sqref="J11" xr:uid="{EF68D0DE-1C0F-A549-A1EC-D48A695A3F5E}">
      <formula1>"m,km"</formula1>
    </dataValidation>
  </dataValidations>
  <hyperlinks>
    <hyperlink ref="G15" r:id="rId1" xr:uid="{74874CCE-CA53-B448-8343-E5B172E875E2}"/>
  </hyperlinks>
  <pageMargins left="0.511811024" right="0.511811024" top="0.78740157499999996" bottom="0.78740157499999996" header="0.31496062000000002" footer="0.31496062000000002"/>
  <pageSetup paperSize="9"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Dimensionamento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Everton Moraes</cp:lastModifiedBy>
  <dcterms:created xsi:type="dcterms:W3CDTF">2020-05-19T00:26:35Z</dcterms:created>
  <dcterms:modified xsi:type="dcterms:W3CDTF">2020-05-19T01:48:28Z</dcterms:modified>
</cp:coreProperties>
</file>